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0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k/Downloads/"/>
    </mc:Choice>
  </mc:AlternateContent>
  <bookViews>
    <workbookView xWindow="11660" yWindow="2420" windowWidth="30740" windowHeight="20400" tabRatio="500" xr2:uid="{00000000-000D-0000-FFFF-FFFF00000000}"/>
  </bookViews>
  <sheets>
    <sheet name="Simple Tax Forecast" sheetId="1" r:id="rId1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1" l="1"/>
  <c r="B14" i="1" l="1"/>
  <c r="B12" i="1"/>
  <c r="B11" i="1"/>
  <c r="B8" i="1" l="1"/>
  <c r="B15" i="1"/>
  <c r="B10" i="1"/>
  <c r="H6" i="1" l="1"/>
  <c r="B19" i="1"/>
  <c r="B16" i="1" l="1"/>
  <c r="H5" i="1"/>
  <c r="H7" i="1" s="1"/>
  <c r="I7" i="1" s="1"/>
  <c r="B18" i="1"/>
</calcChain>
</file>

<file path=xl/sharedStrings.xml><?xml version="1.0" encoding="utf-8"?>
<sst xmlns="http://schemas.openxmlformats.org/spreadsheetml/2006/main" count="34" uniqueCount="31">
  <si>
    <t>Standard Deduction</t>
  </si>
  <si>
    <t>YTD</t>
  </si>
  <si>
    <t>Personal Exemption</t>
  </si>
  <si>
    <t>Gross Income</t>
  </si>
  <si>
    <t>Deductions</t>
  </si>
  <si>
    <t>Social Security</t>
  </si>
  <si>
    <t>Mortgage Interest</t>
  </si>
  <si>
    <t>Medicare</t>
  </si>
  <si>
    <t>Real Estate Tax</t>
  </si>
  <si>
    <t>Fed Income Tax</t>
  </si>
  <si>
    <t>IRA Contributions</t>
  </si>
  <si>
    <t>GA Income Tax</t>
  </si>
  <si>
    <t>401k Pre-Tax Contributions</t>
  </si>
  <si>
    <t>Total Deductions</t>
  </si>
  <si>
    <t>Estimated Income</t>
  </si>
  <si>
    <t>Taxable Income</t>
  </si>
  <si>
    <t>Tax Bracket</t>
  </si>
  <si>
    <t>Floor</t>
  </si>
  <si>
    <t>Min</t>
  </si>
  <si>
    <t>Max</t>
  </si>
  <si>
    <t>Federal Tax</t>
  </si>
  <si>
    <t>State Tax</t>
  </si>
  <si>
    <t>Total Tax</t>
  </si>
  <si>
    <t xml:space="preserve"> $-  </t>
  </si>
  <si>
    <t>Info from Paycheck</t>
  </si>
  <si>
    <t>Withheld vs. what you owe</t>
  </si>
  <si>
    <t>Married filing jointly - Federal Tax Brackets</t>
  </si>
  <si>
    <t>Effective Fed Tax %</t>
  </si>
  <si>
    <t>Effective State Tax %</t>
  </si>
  <si>
    <t>Married filing jointly - GA State Tax Brackets</t>
  </si>
  <si>
    <t>Estimated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</si>
</sst>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_-&quot;$&quot;* #,##0.00_-;\-&quot;$&quot;* #,##0.00_-;_-&quot;$&quot;* &quot;-&quot;??_-;_-@_-"/>
    <numFmt numFmtId="165" formatCode="0.0%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16" fontId="2" fillId="0" borderId="0" xfId="0" applyNumberFormat="1" applyFont="1"/>
    <xf numFmtId="164" fontId="0" fillId="0" borderId="0" xfId="1" applyFont="1"/>
    <xf numFmtId="9" fontId="0" fillId="0" borderId="0" xfId="2" applyFont="1"/>
    <xf numFmtId="0" fontId="5" fillId="0" borderId="0" xfId="0" applyFont="1"/>
    <xf numFmtId="6" fontId="5" fillId="0" borderId="0" xfId="0" applyNumberFormat="1" applyFont="1"/>
    <xf numFmtId="0" fontId="6" fillId="0" borderId="0" xfId="0" applyFont="1"/>
    <xf numFmtId="6" fontId="6" fillId="0" borderId="0" xfId="0" applyNumberFormat="1" applyFont="1"/>
    <xf numFmtId="164" fontId="5" fillId="2" borderId="0" xfId="0" applyNumberFormat="1" applyFont="1" applyFill="1"/>
    <xf numFmtId="164" fontId="5" fillId="0" borderId="0" xfId="0" applyNumberFormat="1" applyFont="1"/>
    <xf numFmtId="6" fontId="5" fillId="2" borderId="0" xfId="0" applyNumberFormat="1" applyFont="1" applyFill="1"/>
    <xf numFmtId="165" fontId="5" fillId="0" borderId="0" xfId="0" applyNumberFormat="1" applyFont="1"/>
    <xf numFmtId="2" fontId="5" fillId="0" borderId="0" xfId="0" applyNumberFormat="1" applyFont="1"/>
    <xf numFmtId="6" fontId="7" fillId="0" borderId="0" xfId="0" applyNumberFormat="1" applyFont="1"/>
    <xf numFmtId="164" fontId="6" fillId="0" borderId="0" xfId="1" applyFont="1"/>
    <xf numFmtId="6" fontId="5" fillId="3" borderId="0" xfId="0" applyNumberFormat="1" applyFont="1" applyFill="1"/>
    <xf numFmtId="164" fontId="5" fillId="3" borderId="0" xfId="0" applyNumberFormat="1" applyFont="1" applyFill="1"/>
    <xf numFmtId="165" fontId="5" fillId="3" borderId="0" xfId="0" applyNumberFormat="1" applyFont="1" applyFill="1"/>
    <xf numFmtId="164" fontId="5" fillId="3" borderId="0" xfId="1" applyFont="1" applyFill="1"/>
    <xf numFmtId="9" fontId="5" fillId="3" borderId="0" xfId="2" applyFont="1" applyFill="1"/>
    <xf numFmtId="0" fontId="5" fillId="3" borderId="0" xfId="0" applyFont="1" applyFill="1"/>
    <xf numFmtId="164" fontId="0" fillId="3" borderId="0" xfId="1" applyFont="1" applyFill="1"/>
    <xf numFmtId="9" fontId="0" fillId="3" borderId="0" xfId="2" applyFont="1" applyFill="1"/>
  </cellXfs>
  <cellStyles count="17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zoomScale="181" workbookViewId="0">
      <selection activeCell="B13" sqref="B13"/>
    </sheetView>
  </sheetViews>
  <sheetFormatPr baseColWidth="10" defaultRowHeight="16" x14ac:dyDescent="0.2"/>
  <cols>
    <col min="1" max="1" width="23.33203125" bestFit="1" customWidth="1"/>
    <col min="2" max="2" width="9.5" bestFit="1" customWidth="1"/>
    <col min="5" max="5" width="17.1640625" bestFit="1" customWidth="1"/>
    <col min="6" max="6" width="16" bestFit="1" customWidth="1"/>
    <col min="7" max="7" width="14.1640625" bestFit="1" customWidth="1"/>
    <col min="8" max="8" width="24" bestFit="1" customWidth="1"/>
    <col min="9" max="9" width="12" bestFit="1" customWidth="1"/>
  </cols>
  <sheetData>
    <row r="1" spans="1:9" x14ac:dyDescent="0.2">
      <c r="A1" s="4" t="s">
        <v>0</v>
      </c>
      <c r="B1" s="15">
        <v>12700</v>
      </c>
      <c r="C1" s="5"/>
      <c r="D1" s="5"/>
      <c r="E1" s="6" t="s">
        <v>24</v>
      </c>
      <c r="F1" s="1" t="s">
        <v>1</v>
      </c>
      <c r="G1" s="7" t="s">
        <v>30</v>
      </c>
      <c r="H1" s="6" t="s">
        <v>25</v>
      </c>
      <c r="I1" s="4"/>
    </row>
    <row r="2" spans="1:9" x14ac:dyDescent="0.2">
      <c r="A2" s="4" t="s">
        <v>2</v>
      </c>
      <c r="B2" s="15">
        <v>4050</v>
      </c>
      <c r="C2" s="5"/>
      <c r="D2" s="5"/>
      <c r="E2" s="5" t="s">
        <v>3</v>
      </c>
      <c r="F2" s="8">
        <v>300000</v>
      </c>
      <c r="G2" s="8">
        <v>350000</v>
      </c>
      <c r="H2" s="9"/>
      <c r="I2" s="4"/>
    </row>
    <row r="3" spans="1:9" x14ac:dyDescent="0.2">
      <c r="A3" s="4" t="s">
        <v>4</v>
      </c>
      <c r="B3" s="10">
        <v>13000</v>
      </c>
      <c r="C3" s="5"/>
      <c r="D3" s="5"/>
      <c r="E3" s="5" t="s">
        <v>5</v>
      </c>
      <c r="F3" s="8">
        <v>7254</v>
      </c>
      <c r="G3" s="8">
        <v>7254</v>
      </c>
      <c r="H3" s="9"/>
      <c r="I3" s="4"/>
    </row>
    <row r="4" spans="1:9" x14ac:dyDescent="0.2">
      <c r="A4" s="4" t="s">
        <v>6</v>
      </c>
      <c r="B4" s="10">
        <v>15000</v>
      </c>
      <c r="C4" s="5"/>
      <c r="D4" s="5"/>
      <c r="E4" s="5" t="s">
        <v>7</v>
      </c>
      <c r="F4" s="8">
        <v>2366</v>
      </c>
      <c r="G4" s="8">
        <v>5075</v>
      </c>
      <c r="H4" s="9"/>
      <c r="I4" s="4"/>
    </row>
    <row r="5" spans="1:9" x14ac:dyDescent="0.2">
      <c r="A5" s="4" t="s">
        <v>8</v>
      </c>
      <c r="B5" s="10">
        <v>5000</v>
      </c>
      <c r="C5" s="5"/>
      <c r="D5" s="5"/>
      <c r="E5" s="5" t="s">
        <v>9</v>
      </c>
      <c r="F5" s="8">
        <v>75000</v>
      </c>
      <c r="G5" s="8">
        <v>77018.759999999995</v>
      </c>
      <c r="H5" s="9">
        <f>G5-B12</f>
        <v>6448.5899999999965</v>
      </c>
      <c r="I5" s="4"/>
    </row>
    <row r="6" spans="1:9" x14ac:dyDescent="0.2">
      <c r="A6" s="4" t="s">
        <v>10</v>
      </c>
      <c r="B6" s="10">
        <v>5500</v>
      </c>
      <c r="C6" s="5"/>
      <c r="D6" s="5"/>
      <c r="E6" s="5" t="s">
        <v>11</v>
      </c>
      <c r="F6" s="8">
        <v>18000</v>
      </c>
      <c r="G6" s="8">
        <v>18475</v>
      </c>
      <c r="H6" s="9">
        <f>G6-B13</f>
        <v>1398.0600000000013</v>
      </c>
      <c r="I6" s="4"/>
    </row>
    <row r="7" spans="1:9" x14ac:dyDescent="0.2">
      <c r="A7" s="4" t="s">
        <v>12</v>
      </c>
      <c r="B7" s="10">
        <v>18500</v>
      </c>
      <c r="C7" s="5"/>
      <c r="D7" s="5"/>
      <c r="E7" s="5"/>
      <c r="F7" s="5"/>
      <c r="G7" s="5"/>
      <c r="H7" s="14">
        <f>SUM(H5:H6)</f>
        <v>7846.6499999999978</v>
      </c>
      <c r="I7" s="6" t="str">
        <f>IF(H7&gt;0, "Refund", "You owe")</f>
        <v>Refund</v>
      </c>
    </row>
    <row r="8" spans="1:9" x14ac:dyDescent="0.2">
      <c r="A8" s="6" t="s">
        <v>13</v>
      </c>
      <c r="B8" s="7">
        <f>B7+B6+B2+IF(SUM(B3:B5)&gt;B1,SUM(B3:B5),B1)</f>
        <v>61050</v>
      </c>
      <c r="C8" s="5"/>
      <c r="D8" s="5"/>
      <c r="E8" s="5"/>
      <c r="F8" s="5"/>
      <c r="G8" s="5"/>
      <c r="H8" s="4"/>
      <c r="I8" s="4"/>
    </row>
    <row r="9" spans="1:9" x14ac:dyDescent="0.2">
      <c r="A9" s="4"/>
      <c r="B9" s="5"/>
      <c r="C9" s="5"/>
      <c r="D9" s="5"/>
      <c r="F9" s="5"/>
      <c r="G9" s="5"/>
      <c r="H9" s="4"/>
      <c r="I9" s="4"/>
    </row>
    <row r="10" spans="1:9" x14ac:dyDescent="0.2">
      <c r="A10" s="4" t="s">
        <v>14</v>
      </c>
      <c r="B10" s="5">
        <f>G2</f>
        <v>350000</v>
      </c>
      <c r="C10" s="5"/>
      <c r="D10" s="5"/>
      <c r="E10" s="7" t="s">
        <v>15</v>
      </c>
      <c r="F10" s="6"/>
      <c r="G10" s="6" t="s">
        <v>16</v>
      </c>
      <c r="H10" s="6" t="s">
        <v>17</v>
      </c>
      <c r="I10" s="4"/>
    </row>
    <row r="11" spans="1:9" x14ac:dyDescent="0.2">
      <c r="A11" s="4" t="s">
        <v>15</v>
      </c>
      <c r="B11" s="5">
        <f>B10-B8</f>
        <v>288950</v>
      </c>
      <c r="C11" s="5"/>
      <c r="D11" s="5"/>
      <c r="E11" s="7" t="s">
        <v>18</v>
      </c>
      <c r="F11" s="6" t="s">
        <v>19</v>
      </c>
      <c r="G11" s="4"/>
      <c r="H11" s="4"/>
      <c r="I11" s="4"/>
    </row>
    <row r="12" spans="1:9" x14ac:dyDescent="0.2">
      <c r="A12" s="4" t="s">
        <v>20</v>
      </c>
      <c r="B12" s="5">
        <f>IF(B11&lt;=F12,B11*G12,IF(AND(B11&gt;E13,B11&lt;=F13),(B11-E13)*G13+H13,IF(AND(B11&gt;E14,B11&lt;=F14),(B11-E14)*G14+H14,IF(AND(B11&gt;E15,B11&lt;=F15),(B11-E15)*G15+H15,IF(AND(B11&gt;E16,B11&lt;=F16),(B11-E16)*G16+H16,IF(AND(B11&gt;E17,B11&lt;=F17),(B11-E17)*G17+H17,IF(AND(B11&gt;E18,B11&lt;=F18),(B11-E18)*G18+H18,0)))))))</f>
        <v>70570.17</v>
      </c>
      <c r="C12" s="5"/>
      <c r="D12" s="5"/>
      <c r="E12" s="16" t="s">
        <v>23</v>
      </c>
      <c r="F12" s="16">
        <v>18650</v>
      </c>
      <c r="G12" s="17">
        <v>0.1</v>
      </c>
      <c r="H12" s="16"/>
      <c r="I12" s="4"/>
    </row>
    <row r="13" spans="1:9" x14ac:dyDescent="0.2">
      <c r="A13" s="4" t="s">
        <v>21</v>
      </c>
      <c r="B13" s="5">
        <f>IF(B11&lt;=F21,B11*G21,IF(AND(B11&gt;E22,B11&lt;=F22),(B11-E22)*G22+H22,IF(AND(B11&gt;E23,B11&lt;=F23),(B11-E23)*G23+H23,IF(AND(B11&gt;E24,B11&lt;=F24),(B11-E24)*G24+H24,IF(AND(B11&gt;E25,B11&lt;=F25),(B11-E25)*G25+H25,IF(AND(B11&gt;E26,B11&lt;=F26),(B11-E26)*G26+H26,0))))))</f>
        <v>17076.939999999999</v>
      </c>
      <c r="C13" s="5"/>
      <c r="D13" s="5"/>
      <c r="E13" s="16">
        <v>18651</v>
      </c>
      <c r="F13" s="16">
        <v>75900</v>
      </c>
      <c r="G13" s="17">
        <v>0.15</v>
      </c>
      <c r="H13" s="16">
        <v>1865</v>
      </c>
      <c r="I13" s="4"/>
    </row>
    <row r="14" spans="1:9" x14ac:dyDescent="0.2">
      <c r="A14" s="4" t="s">
        <v>5</v>
      </c>
      <c r="B14" s="5">
        <f>IF(G2&gt;127200,127200*0.062, G2*0.062)</f>
        <v>7886.4</v>
      </c>
      <c r="C14" s="5"/>
      <c r="D14" s="5"/>
      <c r="E14" s="16">
        <v>75901</v>
      </c>
      <c r="F14" s="16">
        <v>153100</v>
      </c>
      <c r="G14" s="17">
        <v>0.25</v>
      </c>
      <c r="H14" s="16">
        <v>10452.5</v>
      </c>
      <c r="I14" s="4"/>
    </row>
    <row r="15" spans="1:9" x14ac:dyDescent="0.2">
      <c r="A15" s="4" t="s">
        <v>7</v>
      </c>
      <c r="B15" s="5">
        <f>G2*0.0145</f>
        <v>5075</v>
      </c>
      <c r="C15" s="5"/>
      <c r="D15" s="5"/>
      <c r="E15" s="16">
        <v>153101</v>
      </c>
      <c r="F15" s="16">
        <v>233350</v>
      </c>
      <c r="G15" s="17">
        <v>0.28000000000000003</v>
      </c>
      <c r="H15" s="16">
        <v>29752.5</v>
      </c>
      <c r="I15" s="4"/>
    </row>
    <row r="16" spans="1:9" x14ac:dyDescent="0.2">
      <c r="A16" s="6" t="s">
        <v>22</v>
      </c>
      <c r="B16" s="7">
        <f>SUM(B12:B15)</f>
        <v>100608.51</v>
      </c>
      <c r="C16" s="5"/>
      <c r="D16" s="5"/>
      <c r="E16" s="16">
        <v>233351</v>
      </c>
      <c r="F16" s="16">
        <v>416700</v>
      </c>
      <c r="G16" s="17">
        <v>0.33</v>
      </c>
      <c r="H16" s="16">
        <v>52222.5</v>
      </c>
      <c r="I16" s="4"/>
    </row>
    <row r="17" spans="1:9" x14ac:dyDescent="0.2">
      <c r="A17" s="4"/>
      <c r="B17" s="5"/>
      <c r="C17" s="5"/>
      <c r="D17" s="5"/>
      <c r="E17" s="16">
        <v>416701</v>
      </c>
      <c r="F17" s="16">
        <v>470700</v>
      </c>
      <c r="G17" s="17">
        <v>0.35</v>
      </c>
      <c r="H17" s="16">
        <v>112728</v>
      </c>
      <c r="I17" s="4"/>
    </row>
    <row r="18" spans="1:9" x14ac:dyDescent="0.2">
      <c r="A18" s="4" t="s">
        <v>27</v>
      </c>
      <c r="B18" s="12">
        <f>100/B11*B12</f>
        <v>24.422969371863644</v>
      </c>
      <c r="C18" s="5"/>
      <c r="D18" s="5"/>
      <c r="E18" s="16">
        <v>470701</v>
      </c>
      <c r="F18" s="16">
        <v>100000000</v>
      </c>
      <c r="G18" s="17">
        <v>0.39600000000000002</v>
      </c>
      <c r="H18" s="16">
        <v>131628</v>
      </c>
      <c r="I18" s="4"/>
    </row>
    <row r="19" spans="1:9" x14ac:dyDescent="0.2">
      <c r="A19" s="4" t="s">
        <v>28</v>
      </c>
      <c r="B19" s="12">
        <f>100/B11*B13</f>
        <v>5.909998269596815</v>
      </c>
      <c r="C19" s="5"/>
      <c r="D19" s="5"/>
      <c r="E19" s="13" t="s">
        <v>26</v>
      </c>
      <c r="F19" s="9"/>
      <c r="G19" s="11"/>
      <c r="H19" s="9"/>
      <c r="I19" s="4"/>
    </row>
    <row r="20" spans="1:9" x14ac:dyDescent="0.2">
      <c r="A20" s="4"/>
      <c r="B20" s="5"/>
      <c r="C20" s="5"/>
      <c r="D20" s="5"/>
      <c r="E20" s="9"/>
      <c r="F20" s="9"/>
      <c r="G20" s="11"/>
      <c r="H20" s="9"/>
      <c r="I20" s="4"/>
    </row>
    <row r="21" spans="1:9" x14ac:dyDescent="0.2">
      <c r="A21" s="4"/>
      <c r="B21" s="5"/>
      <c r="C21" s="5"/>
      <c r="D21" s="5"/>
      <c r="E21" s="18">
        <v>0</v>
      </c>
      <c r="F21" s="18">
        <v>1000</v>
      </c>
      <c r="G21" s="19">
        <v>0.01</v>
      </c>
      <c r="H21" s="20"/>
      <c r="I21" s="4"/>
    </row>
    <row r="22" spans="1:9" x14ac:dyDescent="0.2">
      <c r="C22" s="12"/>
      <c r="D22" s="12"/>
      <c r="E22" s="18">
        <v>1001</v>
      </c>
      <c r="F22" s="18">
        <v>3000</v>
      </c>
      <c r="G22" s="19">
        <v>0.02</v>
      </c>
      <c r="H22" s="20">
        <v>10</v>
      </c>
      <c r="I22" s="4"/>
    </row>
    <row r="23" spans="1:9" x14ac:dyDescent="0.2">
      <c r="C23" s="12"/>
      <c r="D23" s="12"/>
      <c r="E23" s="18">
        <v>3001</v>
      </c>
      <c r="F23" s="18">
        <v>5000</v>
      </c>
      <c r="G23" s="19">
        <v>0.03</v>
      </c>
      <c r="H23" s="20">
        <v>50</v>
      </c>
      <c r="I23" s="4"/>
    </row>
    <row r="24" spans="1:9" x14ac:dyDescent="0.2">
      <c r="E24" s="18">
        <v>5001</v>
      </c>
      <c r="F24" s="18">
        <v>7000</v>
      </c>
      <c r="G24" s="19">
        <v>0.04</v>
      </c>
      <c r="H24" s="20">
        <v>110</v>
      </c>
    </row>
    <row r="25" spans="1:9" x14ac:dyDescent="0.2">
      <c r="E25" s="18">
        <v>7001</v>
      </c>
      <c r="F25" s="18">
        <v>10000</v>
      </c>
      <c r="G25" s="19">
        <v>0.05</v>
      </c>
      <c r="H25" s="20">
        <v>190</v>
      </c>
    </row>
    <row r="26" spans="1:9" x14ac:dyDescent="0.2">
      <c r="E26" s="21">
        <v>10001</v>
      </c>
      <c r="F26" s="21">
        <v>405100</v>
      </c>
      <c r="G26" s="22">
        <v>0.06</v>
      </c>
      <c r="H26" s="20">
        <v>340</v>
      </c>
    </row>
    <row r="27" spans="1:9" x14ac:dyDescent="0.2">
      <c r="E27" s="13" t="s">
        <v>29</v>
      </c>
      <c r="F27" s="2"/>
      <c r="G27" s="3"/>
    </row>
    <row r="28" spans="1:9" x14ac:dyDescent="0.2">
      <c r="E28" s="2"/>
      <c r="F28" s="2"/>
      <c r="G28" s="3"/>
    </row>
    <row r="29" spans="1:9" x14ac:dyDescent="0.2">
      <c r="E29" s="2"/>
      <c r="F29" s="2"/>
    </row>
    <row r="30" spans="1:9" x14ac:dyDescent="0.2">
      <c r="E30" s="2"/>
      <c r="F30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Tax Forecast</vt:lpstr>
    </vt:vector>
  </TitlesOfParts>
  <Company>SECUDE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Kummer</dc:creator>
  <cp:lastModifiedBy>Michael Kummer</cp:lastModifiedBy>
  <dcterms:created xsi:type="dcterms:W3CDTF">2014-12-11T00:12:15Z</dcterms:created>
  <dcterms:modified xsi:type="dcterms:W3CDTF">2018-02-01T12:34:35Z</dcterms:modified>
</cp:coreProperties>
</file>